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kretarpc\обмен\СОГЛАШЕНИЯ\отчеты поселений по соглашениям\2024\3 квартал\Мониторинг поселений 3 квартал 2024 года\"/>
    </mc:Choice>
  </mc:AlternateContent>
  <bookViews>
    <workbookView xWindow="1125" yWindow="75" windowWidth="18990" windowHeight="8655"/>
  </bookViews>
  <sheets>
    <sheet name="анализ" sheetId="1" r:id="rId1"/>
  </sheets>
  <definedNames>
    <definedName name="_xlnm._FilterDatabase" localSheetId="0" hidden="1">анализ!$A$3:$R$31</definedName>
    <definedName name="_xlnm.Print_Titles" localSheetId="0">анализ!$3:$3</definedName>
    <definedName name="_xlnm.Print_Area" localSheetId="0">анализ!$A$1:$R$28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N11" i="1" l="1"/>
  <c r="P12" i="1"/>
  <c r="P11" i="1"/>
  <c r="J11" i="1" l="1"/>
  <c r="Q11" i="1" l="1"/>
  <c r="M11" i="1" l="1"/>
  <c r="P13" i="1" l="1"/>
  <c r="Q13" i="1"/>
  <c r="L11" i="1" l="1"/>
  <c r="L12" i="1" l="1"/>
  <c r="I11" i="1" l="1"/>
  <c r="R11" i="1" l="1"/>
  <c r="J13" i="1"/>
  <c r="M13" i="1"/>
  <c r="O11" i="1" l="1"/>
  <c r="J21" i="1" l="1"/>
  <c r="N21" i="1" l="1"/>
  <c r="O12" i="1" l="1"/>
  <c r="R21" i="1" l="1"/>
  <c r="Q21" i="1"/>
  <c r="P21" i="1"/>
  <c r="O21" i="1"/>
  <c r="M21" i="1"/>
  <c r="L21" i="1"/>
  <c r="K21" i="1"/>
  <c r="I21" i="1"/>
  <c r="K12" i="1" l="1"/>
  <c r="Q12" i="1"/>
  <c r="J12" i="1"/>
  <c r="I12" i="1"/>
  <c r="N20" i="1"/>
  <c r="R20" i="1"/>
  <c r="J20" i="1"/>
  <c r="I20" i="1"/>
  <c r="R12" i="1"/>
  <c r="J5" i="1"/>
  <c r="J4" i="1" s="1"/>
  <c r="K5" i="1"/>
  <c r="K4" i="1" s="1"/>
  <c r="L5" i="1"/>
  <c r="L4" i="1" s="1"/>
  <c r="M5" i="1"/>
  <c r="M4" i="1" s="1"/>
  <c r="N5" i="1"/>
  <c r="N4" i="1" s="1"/>
  <c r="O5" i="1"/>
  <c r="O4" i="1" s="1"/>
  <c r="P5" i="1"/>
  <c r="P4" i="1" s="1"/>
  <c r="Q5" i="1"/>
  <c r="Q4" i="1" s="1"/>
  <c r="R5" i="1"/>
  <c r="R4" i="1" s="1"/>
  <c r="I5" i="1"/>
  <c r="I4" i="1" s="1"/>
  <c r="O20" i="1" l="1"/>
  <c r="M20" i="1"/>
  <c r="K20" i="1"/>
  <c r="L20" i="1"/>
  <c r="Q20" i="1"/>
  <c r="P20" i="1"/>
</calcChain>
</file>

<file path=xl/sharedStrings.xml><?xml version="1.0" encoding="utf-8"?>
<sst xmlns="http://schemas.openxmlformats.org/spreadsheetml/2006/main" count="225" uniqueCount="137">
  <si>
    <t>Пункт Соглашения</t>
  </si>
  <si>
    <t>годовой показатель</t>
  </si>
  <si>
    <t>оценка показателя</t>
  </si>
  <si>
    <t>выполниили\ не выполнили</t>
  </si>
  <si>
    <t>%</t>
  </si>
  <si>
    <t>Объем налоговых и неналоговых доходов консолидированного  бюджета муниципального образования за предыдущий финансовый год</t>
  </si>
  <si>
    <t>единица измерения</t>
  </si>
  <si>
    <t>выполнили/не выполнили</t>
  </si>
  <si>
    <t>шт.ед.</t>
  </si>
  <si>
    <t>п/п в соглашении</t>
  </si>
  <si>
    <t>№ п\п</t>
  </si>
  <si>
    <t>1.1.</t>
  </si>
  <si>
    <t>1.2.</t>
  </si>
  <si>
    <t>6.1.</t>
  </si>
  <si>
    <t>Формула расчета</t>
  </si>
  <si>
    <t>Контроль</t>
  </si>
  <si>
    <t xml:space="preserve">Темп роста налоговых и неналоговых  доходов консолидированного  бюджета муниципального образования за отчетный финансовый год по сравнению с предыдущим финансовым годом </t>
  </si>
  <si>
    <t>Объем налоговых и неналоговых доходов  консолидированного бюджета муниципального образования  за текущий финансовый год</t>
  </si>
  <si>
    <t>Анализ выполнения условий соглашения о мерах по социально-экономическому развитию и оздоровлению муниципальных финансов</t>
  </si>
  <si>
    <t>ежеквартальный показатель</t>
  </si>
  <si>
    <t>Александровское сельское поселение</t>
  </si>
  <si>
    <t>Бабежское сельское поселение</t>
  </si>
  <si>
    <t>Борисовское сельское поселение</t>
  </si>
  <si>
    <t>Екатеринославское сельское поселение</t>
  </si>
  <si>
    <t>Изюмовское сельское поселение</t>
  </si>
  <si>
    <t>Красноярское сельское поселение</t>
  </si>
  <si>
    <t>Кутузовское сельское поселение</t>
  </si>
  <si>
    <t>Максимовское сельское поселение</t>
  </si>
  <si>
    <t>Славянское сельское поселение</t>
  </si>
  <si>
    <t>Шербакульское городское поселение</t>
  </si>
  <si>
    <t>1</t>
  </si>
  <si>
    <t xml:space="preserve">Обеспечение роста налоговых и неналоговых доходов консолидированного бюджета муниципального образования по итогам исполнения консолидированного бюджета муниципального образования  за текущий финансовый год по сравнению с уровнем исполнения предыдущего финансового года в сопоставимых условиях </t>
  </si>
  <si>
    <t>рублей</t>
  </si>
  <si>
    <t>1.3.</t>
  </si>
  <si>
    <t>2</t>
  </si>
  <si>
    <t xml:space="preserve"> показатель</t>
  </si>
  <si>
    <t>если 1.1..&gt; или = темпу роста указанного в соглашении, то  выполнили; если меньше, то не выполнили</t>
  </si>
  <si>
    <t>1.1.=1.2./1.3*100</t>
  </si>
  <si>
    <t>3</t>
  </si>
  <si>
    <t>4</t>
  </si>
  <si>
    <t>5</t>
  </si>
  <si>
    <t>Исполнение обязательств по достижению целевых показателей повышения оплаты труда работников бюджетной сферы в соответствии с указами Президента РФ, а также по соблюдению определенной трудовым законодательством гарантии об установлении заработной платы не ниже минимального размера оплаты труда</t>
  </si>
  <si>
    <t>6</t>
  </si>
  <si>
    <t>работники, получающие заработную плату в соответствии с Федеральным законом «О минимальном размере оплаты труда»</t>
  </si>
  <si>
    <t>5 = если (5&gt;100% не выполнили,если 5&lt;=100% выполнили)</t>
  </si>
  <si>
    <t>7</t>
  </si>
  <si>
    <t>Соблюдение требований бюджетного законодательства РФ в части</t>
  </si>
  <si>
    <t>если7.1. &lt; или = 100, то выполнили; если больше, то не выполнили</t>
  </si>
  <si>
    <t>ограничений по размеру дефицита бюджета муниципального образования, установленных статьей 92.1 Бюджетного кодекса РФ</t>
  </si>
  <si>
    <t>предельного объема муниципальных заимствований муниципального образования, установленного статьей 106 Бюджетного кодекса РФ</t>
  </si>
  <si>
    <t>объема муниципального долга муниципального образования, установленного статьей 107 Бюджетного кодекса РФ</t>
  </si>
  <si>
    <t xml:space="preserve"> объема расходов на обслуживание муниципального долга муниципального образования, установленного статьей 111 Бюджетного кодекса РФ</t>
  </si>
  <si>
    <t>8</t>
  </si>
  <si>
    <t>Отсутствие (снижение) по состоянию на первое число каждого месяца просроченной кредиторской задолженности муниципального образования и бюджетных и автономных учреждений муниципального образования в части расходов на оплату труда, уплату взносов по обязательному социальному страхованию на выплаты по оплате труда работников и иные выплаты работникам</t>
  </si>
  <si>
    <t>9</t>
  </si>
  <si>
    <t>Обеспечение неувеличения численности</t>
  </si>
  <si>
    <t xml:space="preserve"> муниципальных служащих и работников, замещающих должности, не являющиеся должностями муниципальной службы, в органах местного самоуправления муниципального образования, за исключением случаев, связанных с увеличением объема полномочий органов местного самоуправления муниципального образования, обусловленных изменением законодательства, в том числе передачей для осуществления органами местного самоуправления муниципального образования отдельных государственных полномочий Омской области (полномочий муниципальных образований Омской области)</t>
  </si>
  <si>
    <t>работников муниципальных учреждений муниципального образования, за исключением случаев:</t>
  </si>
  <si>
    <t>передачи им функций, осуществлявшихся органами местного самоуправления муниципального образования, путем сокращения численности муниципальных служащих указанных органов и (или) работников указанных органов, замещающих должности, не являющиеся должностями муниципальной службы</t>
  </si>
  <si>
    <t>создания муниципальных учреждений муниципального образования в целях обеспечения осуществления отдельных полномочий, переданных органам местного самоуправления муниципального образования в соответствии с законодательством</t>
  </si>
  <si>
    <t>увеличения объема муниципальных услуг (работ), оказываемых (выполняемых) муниципальными учреждениями муниципального образования</t>
  </si>
  <si>
    <t>6 = если (6,1&lt;100% не выполнили,если 6,1&gt;=100% выполнили)</t>
  </si>
  <si>
    <t>если 7.1.  &lt; или = 10 %, то выполнили, если больше, то не выполнили</t>
  </si>
  <si>
    <t>9.2.=9.2.1.+9.2.2+9.2.3</t>
  </si>
  <si>
    <t>выполнили</t>
  </si>
  <si>
    <t>Получение кредитов в кредитных организациях не планируется</t>
  </si>
  <si>
    <t>работников , получающих МРОТ нет</t>
  </si>
  <si>
    <t>если9 &lt; или = 100, то выполнили; если больше, то не выполнили (9=9.1+9.2)</t>
  </si>
  <si>
    <t>Направление в Правительство Омской области, Комитет финансов и контроля  главой местной администрации (руководителем исполнительно-распорядительного органа) муниципального образования документов и материалов, необходимых для подготовки заключения о соответствии требованиям бюджетного законодательства Российской Федерации внесенного в представительный орган муниципального образования проекта местного бюджета на 2023 год и на плановый период 2024 и 2025 годов, в соответствии с постановлением Правительства Омской области от 6 августа 2008 года № 133-п «Об утверждении Порядка представления местными администрациями муниципальных образований Омской области документов и материалов, необходимых для подготовки заключения о соответствии требованиям бюджетного законодательства Российской Федерации проекта местного бюджета на очередной финансовый год (очередной финансовый год и плановый период)»</t>
  </si>
  <si>
    <t>Направление в Комитет финансов и контроля (далее – Комитет) главой местной администрации муниципального образования на согласование основных параметров проекта бюджета муниципального образования на 2023 год и на плановый период 2024 и 2025 годов не позднее 1 ноября 2022 года</t>
  </si>
  <si>
    <t>Направление в Комитет главой местной администрации (руководителем исполнительно-распорядительного органа) муниципального образования на согласование проектов решений представительного органа муниципального образования о внесении изменений в решение представительного органа муниципального образования о бюджете муниципального образования на 2022 год и на плановый период 2023 и 2024 годов до внесения указанных проектов в представительный орган муниципального образования (если в составе источников финансирования дефицита бюджета муниципального образования планируется получение кредитов кредитных организаций)</t>
  </si>
  <si>
    <t xml:space="preserve"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области, на 2022 год </t>
  </si>
  <si>
    <t>шт. ед. на 01.01.2023/шт. ед. на 01.01.2022</t>
  </si>
  <si>
    <t>12</t>
  </si>
  <si>
    <t>Представление в Комитет  проекта местного бюджета поселения на очередной финансовый год (очередной финансовый год и плановый период) до его направления в Правительство Омской области в соответствии с пунктом 2 настоящего Перечня.</t>
  </si>
  <si>
    <t>обеспечение до принятия представительным органом муниципального образования решения о бюджете муниципального образования на 2023 год и на плановый период 2024 и 2025 годов внесения необходимых изменений в проект местного бюджета на 2023 год и на плановый период 2024 и 2025 годов в соответствии с информацией, изложенной в заключении о соответствии требованиям бюджетного законодательства Российской Федерации проекта местного бюджета на 2023 год и на плановый период 2024 и 2025 годов</t>
  </si>
  <si>
    <t>выполнен</t>
  </si>
  <si>
    <t>да</t>
  </si>
  <si>
    <t>3.1</t>
  </si>
  <si>
    <t>3.2</t>
  </si>
  <si>
    <t>5.1.</t>
  </si>
  <si>
    <t>6.2.</t>
  </si>
  <si>
    <t>6.3.</t>
  </si>
  <si>
    <t>6.4.</t>
  </si>
  <si>
    <t>8.1</t>
  </si>
  <si>
    <t>8.2</t>
  </si>
  <si>
    <t>8.2.1</t>
  </si>
  <si>
    <t>8.2.2</t>
  </si>
  <si>
    <t>8.2.3</t>
  </si>
  <si>
    <t>выполнили            в Комитет финансов и контроля от 09.11.2023 г. б/н</t>
  </si>
  <si>
    <t>Утверждение и (или) обеспечение актуализации до 1 апреля 2024 года плана ("дорожной карты") по взысканию дебиторской задолженности по платежам в бюджет поселения, пеням и штрафам по ним</t>
  </si>
  <si>
    <t>"Об утверждении Плана мероприятий ("дорожной карты") по взысканиюдебиторской задолженностипо платежам в бюджет Кутзовского сельского поселения Шербакульского муниципального района Омской области, пеням и штрафам по ним" постановление № 23-п от 08.04.2024 года</t>
  </si>
  <si>
    <t>Утверждение и (или) обеспечение актуализации до 1 апреля 2024 года плана ("дорожной карты") по погашению (реструктуризации) просроченной кредиторской задолженности бюджета поселения и бюджетных (автономных) учреждений (без учета просроченной кредиторской задолженности за счет средств от приносящей доход деятельности) на 2024 год и плановый период 2025 и 2026 годов с установлением ежеквартальных целевых показателдей по снижению (неувеличению) просроченной кредиторской задолженности бюджета поселения и бюджетных (автономных) учреждений поселения для поселения, у которого по состоянию на 1 января 2024 года имеется просроченной кредиторская задолженность бюджета поселения и бюджетных (автономных) учреждений поселения (без учета объема просроченной кредиторской задолженности за счет средств приносящей доход деятельности).</t>
  </si>
  <si>
    <t xml:space="preserve">Не требует утверждения "дорожной карты" по причине отсутствия просроченной кредиторской задолженности на 1 января 2024 года </t>
  </si>
  <si>
    <t>Об утверждении Плана мероприятий ("дорожной карты") по взысканиюдебиторской задолженностипо платежам в бюджет Изюмовского сельского поселения Шербакульского муниципального района Омской области, пеням и штрафам по ним" постановление № 26-п от 08.04.2024 года</t>
  </si>
  <si>
    <t>соблюдение обязательства не требует утверждения "дорожной карты" по причине отсутствия просроченной кредиторской задолженности на 1 января 2024 года</t>
  </si>
  <si>
    <t>"Об утверждении Плана мероприятий («дорожной карты») по взысканию дебиторской задолженности по платежам в бюджет Шербакульского городского поселения Шербакульского муниципального района Омской области, пеням и штрафам по ним" от 03.04.2024 № 17-п</t>
  </si>
  <si>
    <t>не требует утверждения "дорожной карты" по причине отсутствия просроченной кредиторской задолженности на 1 января 2024 года</t>
  </si>
  <si>
    <t>«Об утверждении Плана мероприятий
(«дорожной карты») по взысканию
дебиторской задолженности
по платежам в бюджет Максимовского сельского
поселения Шербакульского
муниципального района Омской области, 
пеням и штрафам по ним» № 22-П от 05.04.2024 г.</t>
  </si>
  <si>
    <t xml:space="preserve"> не требует утверждения "дорожной карты" по причине отсутствия просроченной кредиторской задолженности на 1 января 2024 года
</t>
  </si>
  <si>
    <t>Работники, получающие МРОТ отсутствуют</t>
  </si>
  <si>
    <t>Об утверждении Плана мероприятий ("дорожной карты") по взысканиюдебиторской задолженностипо платежам в бюджет Красноярского сельского поселения Шербакульского муниципального района Омской области, пеням и штрафам по ним" постановление № 17/1-п от 28.03.2024 года</t>
  </si>
  <si>
    <t>работники, получающие МРОТ отсутствуют</t>
  </si>
  <si>
    <t>"Об утверждении Плана мероприятий («дорожной карты») по взысканию дебиторской задолженности по платежам в бюджет Шербакульского городского поселения Шербакульского муниципального района Омской области, пеням и штрафам по ним" от 28.03.2024 № 17/1-п</t>
  </si>
  <si>
    <t xml:space="preserve">Нет, не требует утверждения "дорожной карты" по причине отсутствия просроченной кредиторской задолженности на 1 января 2024 года </t>
  </si>
  <si>
    <t>Об утверждении Плана мероприятий ("дорожной карты") по взысканиюдебиторской задолженностипо платежам в бюджет Бабежского сельского поселения Шербакульского муниципального района Омской области, пеням и штрафам по ним" постановление № 23-п от 05.04.2024 года</t>
  </si>
  <si>
    <t>Об утверждении Плана мероприятий ("дорожной карты") по взысканиюдебиторской задолженностипо платежам в бюджет Александровского сельского поселения Шербакульского муниципального района Омской области, пеням и штрафам по ним" постановление № 13-п от 04.04.2024 года</t>
  </si>
  <si>
    <t>Об утверждении Плана мероприятий ("дорожной карты") по взысканиюдебиторской задолженностипо платежам в бюджет Екатеринославского сельского поселения Шербакульского муниципального района Омской области, пеням и штрафам по ним" постановление № 25 от 09.04.2024 года</t>
  </si>
  <si>
    <t>14</t>
  </si>
  <si>
    <t>Проведение поселением до 15 августа 2024 года оценки налоговых расходов поселения в соответствии с постановлением Правительства РФ от 22.06.2019г. №796 "Об общих требованиях к оценке налоговых расходовсубъектов РФ и муниципальных образований"</t>
  </si>
  <si>
    <t>15</t>
  </si>
  <si>
    <t>Представление до 20 августа 2024 года в Комитет результатов оценки налоговых расходов поселения, проведенной в соответствии с пунктом 14 настоящего Перечня</t>
  </si>
  <si>
    <t>за 9 месяцев 2024 года</t>
  </si>
  <si>
    <t>Заключение об оценки налоговых расходов от 05.02.2024 № б/н</t>
  </si>
  <si>
    <t>Заключение об оценки налоговых расходов от 05.02.2024 № б/н, предоставлено в КФИК 05.02.2024г.</t>
  </si>
  <si>
    <t>на 1 апреля 2024 года</t>
  </si>
  <si>
    <t>Заключение об оценке эффективности налоговых расходов на территории Славянского сельского поселения Шербакульского муниципального района Омской области 07.02.2024, б/н</t>
  </si>
  <si>
    <t>Заключение об оценке эффективности налоговых расходов на территории Славянского сельского поселения Шербакульского муниципального района Омской области 07.02.2024, б/н, представлено в КФИК 07.02.2024г.</t>
  </si>
  <si>
    <t>Заключение об оценке эффективности налоговых расходов на территории Изюмовского сельского поселения Шербакульского муниципального района Омской области 02.02.2024, б/н</t>
  </si>
  <si>
    <t>Заключение об оценке эффективности налоговых расходов на территории Изюмовского сельского поселения Шербакульского муниципального района Омской области 02.02.2024, б/н, представлено в КФИК 02.02.2024г.</t>
  </si>
  <si>
    <t>Заключение оценки налоговых расходов Кутузовского сельского поселения Шербакульского муниципального района Омской области от 01.11.2023 года</t>
  </si>
  <si>
    <t>Заключение оценки налоговых расходов Кутузовского сельского поселения Шербакульского муниципального района Омской области от 01.11.2023 года (предоставлено в КФИК 07.11.2023 года)</t>
  </si>
  <si>
    <t>Заключение об оценке эффективности налоговых расходов на территории Бабежского сельского поселения Шербакульского муниципального района Омской области 05.02.2024, б/н</t>
  </si>
  <si>
    <t>Заключение об оценке эффективности налоговых расходов на территории Бабежского сельского поселения Шербакульского муниципального района Омской области 05.02.2024, б/н, представленео в КФИК 06.02.2024</t>
  </si>
  <si>
    <t>Заключение об оценке эффективности налоговых расходов на территории Максимовского сельского поселения Шербакульского муниципального района Омской области 15.05.2024, б/н</t>
  </si>
  <si>
    <t xml:space="preserve">Заключение об оценке эффективности налоговых расходов на территории Максимовского сельского поселения Шербакульского муниципального района Омской области 15.05.2024, б/н, представлено в КФК 15.05.2024г. </t>
  </si>
  <si>
    <t>,</t>
  </si>
  <si>
    <t>Заключение об оценке эффективности налоговых расходов на территории Шербакульского городского поселения  Шербакульского муниципального района Омской области 25.05.2024, б/н за 2022 год</t>
  </si>
  <si>
    <t>Заключение об оценке эффективности налоговых расходов на территории Шербакульского городского поселения  Шербакульского муниципального района Омской области 25.05.2024, б/н за 2022 год, предоставлено в КФК 27.05.2024 г.</t>
  </si>
  <si>
    <t>Заключение об оценке эффективности налоговых расходов на территории Алексанровского сельского поселения Шербакульского муниципального района Омской области 07.02.2024, б/н</t>
  </si>
  <si>
    <t>Заключение об оценке эффективности налоговых расходов на территории Алексанровского сельского поселения Шербакульского муниципального района Омской области 07.02.2024, б/н, представлено  в КФК 08.02.2024 года</t>
  </si>
  <si>
    <t>Заключение оценки налоговых расходов Красноярского сельского поселения Шербакульского муниципального района Омской области от 02.02.2024 года, б/н</t>
  </si>
  <si>
    <t>Заключение оценки налоговых расходов Красноярского сельского поселения Шербакульского муниципального района Омской области от 02.02.2024 года, б/н, предоставлено в КФК 05.02.2024 г.</t>
  </si>
  <si>
    <t>Об утверждении Плана мероприятий ("дорожной карты") по взысканиюдебиторской задолженностипо платежам в бюджет Борисовского сельского поселения Шербакульского муниципального района Омской области, пеням и штрафам по ним" постановление № 20-п от 28.03.2024 года</t>
  </si>
  <si>
    <t>Заключение об оценке эффективности налоговых расходов на территории Борисовского сельского поселения Шербакульского муниципального района Омской области 06.02.2024, б/н</t>
  </si>
  <si>
    <t>Заключение об оценке эффективности налоговых расходов на территории Борисовского сельского поселения Шербакульского муниципального района Омской области 06.02.2024, б/н, предоставлено в КФК 06.02.2024</t>
  </si>
  <si>
    <t>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</si>
</sst>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0" xfId="0" applyFont="1" applyFill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4" fillId="2" borderId="0" xfId="0" applyFont="1" applyFill="1"/>
    <xf numFmtId="0" fontId="4" fillId="0" borderId="0" xfId="0" applyFont="1"/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14" fontId="2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  <pageSetUpPr fitToPage="1"/>
  </sheetPr>
  <dimension ref="A1:CT32"/>
  <sheetViews>
    <sheetView tabSelected="1" zoomScaleNormal="100" workbookViewId="0">
      <pane xSplit="3" ySplit="1" topLeftCell="D30" activePane="bottomRight" state="frozen"/>
      <selection pane="topRight" activeCell="D1" sqref="D1"/>
      <selection pane="bottomLeft" activeCell="A2" sqref="A2"/>
      <selection pane="bottomRight" activeCell="K31" sqref="K31"/>
    </sheetView>
  </sheetViews>
  <sheetFormatPr defaultColWidth="8.85546875" defaultRowHeight="15" x14ac:dyDescent="0.25"/>
  <cols>
    <col min="1" max="1" width="9.7109375" style="10" customWidth="1"/>
    <col min="2" max="2" width="9" style="10" customWidth="1"/>
    <col min="3" max="3" width="47.5703125" style="6" customWidth="1"/>
    <col min="4" max="4" width="12" style="9" customWidth="1"/>
    <col min="5" max="5" width="16.42578125" style="6" customWidth="1"/>
    <col min="6" max="6" width="16.140625" style="6" customWidth="1"/>
    <col min="7" max="7" width="22" style="6" customWidth="1"/>
    <col min="8" max="8" width="13.5703125" style="6" customWidth="1"/>
    <col min="9" max="9" width="23.28515625" style="11" customWidth="1"/>
    <col min="10" max="10" width="21.140625" style="11" customWidth="1"/>
    <col min="11" max="11" width="24.5703125" style="11" customWidth="1"/>
    <col min="12" max="12" width="19" style="11" customWidth="1"/>
    <col min="13" max="13" width="20.7109375" style="11" customWidth="1"/>
    <col min="14" max="14" width="22.5703125" style="11" customWidth="1"/>
    <col min="15" max="15" width="23.85546875" style="11" customWidth="1"/>
    <col min="16" max="16" width="21.85546875" style="11" customWidth="1"/>
    <col min="17" max="17" width="19.5703125" style="11" customWidth="1"/>
    <col min="18" max="18" width="27.140625" style="11" customWidth="1"/>
    <col min="19" max="19" width="16.42578125" style="1" customWidth="1"/>
    <col min="20" max="98" width="8.85546875" style="1"/>
    <col min="99" max="16384" width="8.85546875" style="2"/>
  </cols>
  <sheetData>
    <row r="1" spans="1:98" ht="18.75" x14ac:dyDescent="0.25">
      <c r="A1" s="69" t="s">
        <v>18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98" x14ac:dyDescent="0.25">
      <c r="C2" s="6" t="s">
        <v>136</v>
      </c>
    </row>
    <row r="3" spans="1:98" ht="31.5" x14ac:dyDescent="0.25">
      <c r="A3" s="24" t="s">
        <v>9</v>
      </c>
      <c r="B3" s="3" t="s">
        <v>10</v>
      </c>
      <c r="C3" s="4" t="s">
        <v>0</v>
      </c>
      <c r="D3" s="14" t="s">
        <v>6</v>
      </c>
      <c r="E3" s="4" t="s">
        <v>2</v>
      </c>
      <c r="F3" s="4" t="s">
        <v>35</v>
      </c>
      <c r="G3" s="4" t="s">
        <v>14</v>
      </c>
      <c r="H3" s="4" t="s">
        <v>15</v>
      </c>
      <c r="I3" s="57" t="s">
        <v>20</v>
      </c>
      <c r="J3" s="57" t="s">
        <v>21</v>
      </c>
      <c r="K3" s="57" t="s">
        <v>22</v>
      </c>
      <c r="L3" s="57" t="s">
        <v>23</v>
      </c>
      <c r="M3" s="57" t="s">
        <v>24</v>
      </c>
      <c r="N3" s="57" t="s">
        <v>25</v>
      </c>
      <c r="O3" s="57" t="s">
        <v>26</v>
      </c>
      <c r="P3" s="57" t="s">
        <v>27</v>
      </c>
      <c r="Q3" s="57" t="s">
        <v>28</v>
      </c>
      <c r="R3" s="57" t="s">
        <v>29</v>
      </c>
    </row>
    <row r="4" spans="1:98" s="36" customFormat="1" ht="89.25" hidden="1" x14ac:dyDescent="0.2">
      <c r="A4" s="37" t="s">
        <v>30</v>
      </c>
      <c r="B4" s="37" t="s">
        <v>30</v>
      </c>
      <c r="C4" s="17" t="s">
        <v>31</v>
      </c>
      <c r="D4" s="39"/>
      <c r="E4" s="40" t="s">
        <v>7</v>
      </c>
      <c r="F4" s="33" t="s">
        <v>1</v>
      </c>
      <c r="G4" s="33" t="s">
        <v>36</v>
      </c>
      <c r="H4" s="17" t="s">
        <v>64</v>
      </c>
      <c r="I4" s="41" t="e">
        <f>I5-100</f>
        <v>#DIV/0!</v>
      </c>
      <c r="J4" s="41" t="e">
        <f t="shared" ref="J4:R4" si="0">J5-100</f>
        <v>#DIV/0!</v>
      </c>
      <c r="K4" s="41" t="e">
        <f t="shared" si="0"/>
        <v>#DIV/0!</v>
      </c>
      <c r="L4" s="41" t="e">
        <f t="shared" si="0"/>
        <v>#DIV/0!</v>
      </c>
      <c r="M4" s="41" t="e">
        <f t="shared" si="0"/>
        <v>#DIV/0!</v>
      </c>
      <c r="N4" s="41" t="e">
        <f t="shared" si="0"/>
        <v>#DIV/0!</v>
      </c>
      <c r="O4" s="41" t="e">
        <f t="shared" si="0"/>
        <v>#DIV/0!</v>
      </c>
      <c r="P4" s="41" t="e">
        <f t="shared" si="0"/>
        <v>#DIV/0!</v>
      </c>
      <c r="Q4" s="41" t="e">
        <f t="shared" si="0"/>
        <v>#DIV/0!</v>
      </c>
      <c r="R4" s="41" t="e">
        <f t="shared" si="0"/>
        <v>#DIV/0!</v>
      </c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</row>
    <row r="5" spans="1:98" s="6" customFormat="1" ht="51" hidden="1" x14ac:dyDescent="0.2">
      <c r="A5" s="8"/>
      <c r="B5" s="8" t="s">
        <v>11</v>
      </c>
      <c r="C5" s="12" t="s">
        <v>16</v>
      </c>
      <c r="D5" s="22" t="s">
        <v>4</v>
      </c>
      <c r="E5" s="23"/>
      <c r="F5" s="20" t="s">
        <v>1</v>
      </c>
      <c r="G5" s="20" t="s">
        <v>37</v>
      </c>
      <c r="H5" s="12"/>
      <c r="I5" s="7" t="e">
        <f>I6/I7*100</f>
        <v>#DIV/0!</v>
      </c>
      <c r="J5" s="7" t="e">
        <f t="shared" ref="J5:R5" si="1">J6/J7*100</f>
        <v>#DIV/0!</v>
      </c>
      <c r="K5" s="7" t="e">
        <f t="shared" si="1"/>
        <v>#DIV/0!</v>
      </c>
      <c r="L5" s="7" t="e">
        <f t="shared" si="1"/>
        <v>#DIV/0!</v>
      </c>
      <c r="M5" s="7" t="e">
        <f t="shared" si="1"/>
        <v>#DIV/0!</v>
      </c>
      <c r="N5" s="7" t="e">
        <f t="shared" si="1"/>
        <v>#DIV/0!</v>
      </c>
      <c r="O5" s="7" t="e">
        <f t="shared" si="1"/>
        <v>#DIV/0!</v>
      </c>
      <c r="P5" s="7" t="e">
        <f t="shared" si="1"/>
        <v>#DIV/0!</v>
      </c>
      <c r="Q5" s="7" t="e">
        <f t="shared" si="1"/>
        <v>#DIV/0!</v>
      </c>
      <c r="R5" s="7" t="e">
        <f t="shared" si="1"/>
        <v>#DIV/0!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</row>
    <row r="6" spans="1:98" s="6" customFormat="1" ht="38.25" hidden="1" x14ac:dyDescent="0.2">
      <c r="A6" s="8"/>
      <c r="B6" s="8" t="s">
        <v>12</v>
      </c>
      <c r="C6" s="12" t="s">
        <v>17</v>
      </c>
      <c r="D6" s="22" t="s">
        <v>32</v>
      </c>
      <c r="E6" s="23"/>
      <c r="F6" s="12"/>
      <c r="G6" s="12"/>
      <c r="H6" s="12"/>
      <c r="I6" s="52"/>
      <c r="J6" s="52"/>
      <c r="K6" s="52"/>
      <c r="L6" s="52"/>
      <c r="M6" s="52"/>
      <c r="N6" s="52"/>
      <c r="O6" s="52"/>
      <c r="P6" s="52"/>
      <c r="Q6" s="52"/>
      <c r="R6" s="52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</row>
    <row r="7" spans="1:98" s="6" customFormat="1" ht="38.25" hidden="1" x14ac:dyDescent="0.2">
      <c r="A7" s="8"/>
      <c r="B7" s="8" t="s">
        <v>33</v>
      </c>
      <c r="C7" s="12" t="s">
        <v>5</v>
      </c>
      <c r="D7" s="22" t="s">
        <v>32</v>
      </c>
      <c r="E7" s="23"/>
      <c r="F7" s="12"/>
      <c r="G7" s="12"/>
      <c r="H7" s="12"/>
      <c r="I7" s="52"/>
      <c r="J7" s="52"/>
      <c r="K7" s="52"/>
      <c r="L7" s="52"/>
      <c r="M7" s="52"/>
      <c r="N7" s="52"/>
      <c r="O7" s="52"/>
      <c r="P7" s="52"/>
      <c r="Q7" s="52"/>
      <c r="R7" s="52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8" s="6" customFormat="1" ht="267.75" hidden="1" x14ac:dyDescent="0.2">
      <c r="A8" s="8" t="s">
        <v>34</v>
      </c>
      <c r="B8" s="8" t="s">
        <v>34</v>
      </c>
      <c r="C8" s="17" t="s">
        <v>68</v>
      </c>
      <c r="D8" s="22"/>
      <c r="E8" s="23" t="s">
        <v>7</v>
      </c>
      <c r="F8" s="20" t="s">
        <v>1</v>
      </c>
      <c r="G8" s="12"/>
      <c r="H8" s="17" t="s">
        <v>64</v>
      </c>
      <c r="I8" s="28"/>
      <c r="J8" s="7"/>
      <c r="K8" s="7"/>
      <c r="L8" s="7"/>
      <c r="M8" s="28"/>
      <c r="N8" s="7"/>
      <c r="O8" s="7"/>
      <c r="P8" s="7"/>
      <c r="Q8" s="7"/>
      <c r="R8" s="7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</row>
    <row r="9" spans="1:98" s="6" customFormat="1" ht="89.25" hidden="1" x14ac:dyDescent="0.2">
      <c r="A9" s="70" t="s">
        <v>38</v>
      </c>
      <c r="B9" s="8" t="s">
        <v>78</v>
      </c>
      <c r="C9" s="17" t="s">
        <v>69</v>
      </c>
      <c r="D9" s="22"/>
      <c r="E9" s="23" t="s">
        <v>7</v>
      </c>
      <c r="F9" s="20" t="s">
        <v>1</v>
      </c>
      <c r="G9" s="12"/>
      <c r="H9" s="33" t="s">
        <v>76</v>
      </c>
      <c r="I9" s="29"/>
      <c r="J9" s="62"/>
      <c r="K9" s="62"/>
      <c r="L9" s="62"/>
      <c r="M9" s="62"/>
      <c r="N9" s="62"/>
      <c r="O9" s="62"/>
      <c r="P9" s="62"/>
      <c r="Q9" s="62"/>
      <c r="R9" s="62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</row>
    <row r="10" spans="1:98" s="6" customFormat="1" ht="178.5" x14ac:dyDescent="0.2">
      <c r="A10" s="71"/>
      <c r="B10" s="8" t="s">
        <v>79</v>
      </c>
      <c r="C10" s="17" t="s">
        <v>70</v>
      </c>
      <c r="D10" s="22"/>
      <c r="E10" s="23" t="s">
        <v>7</v>
      </c>
      <c r="F10" s="20" t="s">
        <v>19</v>
      </c>
      <c r="G10" s="12"/>
      <c r="H10" s="17" t="s">
        <v>64</v>
      </c>
      <c r="I10" s="12" t="s">
        <v>65</v>
      </c>
      <c r="J10" s="12" t="s">
        <v>65</v>
      </c>
      <c r="K10" s="12" t="s">
        <v>65</v>
      </c>
      <c r="L10" s="12" t="s">
        <v>65</v>
      </c>
      <c r="M10" s="12" t="s">
        <v>65</v>
      </c>
      <c r="N10" s="12" t="s">
        <v>65</v>
      </c>
      <c r="O10" s="12" t="s">
        <v>65</v>
      </c>
      <c r="P10" s="12" t="s">
        <v>65</v>
      </c>
      <c r="Q10" s="12" t="s">
        <v>65</v>
      </c>
      <c r="R10" s="12" t="s">
        <v>65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</row>
    <row r="11" spans="1:98" s="6" customFormat="1" ht="102" x14ac:dyDescent="0.2">
      <c r="A11" s="8" t="s">
        <v>39</v>
      </c>
      <c r="B11" s="21" t="s">
        <v>39</v>
      </c>
      <c r="C11" s="17" t="s">
        <v>71</v>
      </c>
      <c r="D11" s="39" t="s">
        <v>32</v>
      </c>
      <c r="E11" s="42" t="s">
        <v>3</v>
      </c>
      <c r="F11" s="33" t="s">
        <v>19</v>
      </c>
      <c r="G11" s="40" t="s">
        <v>44</v>
      </c>
      <c r="H11" s="17" t="s">
        <v>64</v>
      </c>
      <c r="I11" s="58">
        <f>3688130/3688130*100</f>
        <v>100</v>
      </c>
      <c r="J11" s="58">
        <f>2633040.98/3527810*100</f>
        <v>74.636700389193294</v>
      </c>
      <c r="K11" s="58">
        <f>3707820/3968690*100</f>
        <v>93.426798263406823</v>
      </c>
      <c r="L11" s="58">
        <f>4788330/4788330*100</f>
        <v>100</v>
      </c>
      <c r="M11" s="58">
        <f>4133500/4280810*100</f>
        <v>96.558828819779436</v>
      </c>
      <c r="N11" s="58">
        <f>4154595.63/4227160*100</f>
        <v>98.28337772878244</v>
      </c>
      <c r="O11" s="58">
        <f>3728820/3728820*100</f>
        <v>100</v>
      </c>
      <c r="P11" s="58">
        <f>3726917.36/3749290*100</f>
        <v>99.403283288302575</v>
      </c>
      <c r="Q11" s="58">
        <f>3759333.56/3871480*100</f>
        <v>97.103266967671274</v>
      </c>
      <c r="R11" s="58">
        <f>6856680/6856680*100</f>
        <v>100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</row>
    <row r="12" spans="1:98" s="6" customFormat="1" ht="89.25" x14ac:dyDescent="0.2">
      <c r="A12" s="8" t="s">
        <v>40</v>
      </c>
      <c r="B12" s="8" t="s">
        <v>40</v>
      </c>
      <c r="C12" s="17" t="s">
        <v>41</v>
      </c>
      <c r="D12" s="18"/>
      <c r="E12" s="12" t="s">
        <v>7</v>
      </c>
      <c r="F12" s="20" t="s">
        <v>19</v>
      </c>
      <c r="G12" s="23" t="s">
        <v>61</v>
      </c>
      <c r="H12" s="17" t="s">
        <v>64</v>
      </c>
      <c r="I12" s="26" t="str">
        <f>I13</f>
        <v>работников , получающих МРОТ нет</v>
      </c>
      <c r="J12" s="26">
        <f t="shared" ref="J12:R12" si="2">J13</f>
        <v>100</v>
      </c>
      <c r="K12" s="26" t="str">
        <f t="shared" si="2"/>
        <v>работников , получающих МРОТ нет</v>
      </c>
      <c r="L12" s="26" t="str">
        <f t="shared" si="2"/>
        <v>работников , получающих МРОТ нет</v>
      </c>
      <c r="M12" s="65">
        <v>100</v>
      </c>
      <c r="N12" s="26" t="s">
        <v>102</v>
      </c>
      <c r="O12" s="26" t="str">
        <f t="shared" si="2"/>
        <v>работников , получающих МРОТ нет</v>
      </c>
      <c r="P12" s="26">
        <f>P13</f>
        <v>103.4258845008428</v>
      </c>
      <c r="Q12" s="26">
        <f t="shared" si="2"/>
        <v>100</v>
      </c>
      <c r="R12" s="26" t="str">
        <f t="shared" si="2"/>
        <v>работников , получающих МРОТ нет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</row>
    <row r="13" spans="1:98" s="6" customFormat="1" ht="15.75" hidden="1" customHeight="1" x14ac:dyDescent="0.2">
      <c r="A13" s="8"/>
      <c r="B13" s="8" t="s">
        <v>80</v>
      </c>
      <c r="C13" s="19" t="s">
        <v>43</v>
      </c>
      <c r="D13" s="22" t="s">
        <v>32</v>
      </c>
      <c r="E13" s="12" t="s">
        <v>7</v>
      </c>
      <c r="F13" s="20" t="s">
        <v>19</v>
      </c>
      <c r="G13" s="12"/>
      <c r="H13" s="12"/>
      <c r="I13" s="27" t="s">
        <v>66</v>
      </c>
      <c r="J13" s="66">
        <f>22128.3/22128.3*100</f>
        <v>100</v>
      </c>
      <c r="K13" s="27" t="s">
        <v>66</v>
      </c>
      <c r="L13" s="27" t="s">
        <v>66</v>
      </c>
      <c r="M13" s="66">
        <f>22128.3/22128.3*100</f>
        <v>100</v>
      </c>
      <c r="N13" s="27" t="s">
        <v>100</v>
      </c>
      <c r="O13" s="27" t="s">
        <v>66</v>
      </c>
      <c r="P13" s="66">
        <f>22886.39/22128.3*100</f>
        <v>103.4258845008428</v>
      </c>
      <c r="Q13" s="66">
        <f>22128.3/22128.3*100</f>
        <v>100</v>
      </c>
      <c r="R13" s="27" t="s">
        <v>66</v>
      </c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</row>
    <row r="14" spans="1:98" s="36" customFormat="1" ht="18.75" hidden="1" customHeight="1" x14ac:dyDescent="0.2">
      <c r="A14" s="37" t="s">
        <v>42</v>
      </c>
      <c r="B14" s="37" t="s">
        <v>42</v>
      </c>
      <c r="C14" s="17" t="s">
        <v>46</v>
      </c>
      <c r="D14" s="38"/>
      <c r="E14" s="17" t="s">
        <v>7</v>
      </c>
      <c r="F14" s="33" t="s">
        <v>1</v>
      </c>
      <c r="G14" s="34" t="s">
        <v>47</v>
      </c>
      <c r="H14" s="17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</row>
    <row r="15" spans="1:98" s="6" customFormat="1" ht="11.25" hidden="1" customHeight="1" x14ac:dyDescent="0.2">
      <c r="A15" s="8"/>
      <c r="B15" s="8" t="s">
        <v>13</v>
      </c>
      <c r="C15" s="12" t="s">
        <v>48</v>
      </c>
      <c r="D15" s="22"/>
      <c r="E15" s="12" t="s">
        <v>7</v>
      </c>
      <c r="F15" s="20"/>
      <c r="G15" s="20" t="s">
        <v>62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</row>
    <row r="16" spans="1:98" s="6" customFormat="1" ht="21" hidden="1" customHeight="1" x14ac:dyDescent="0.2">
      <c r="A16" s="8"/>
      <c r="B16" s="8" t="s">
        <v>81</v>
      </c>
      <c r="C16" s="12" t="s">
        <v>49</v>
      </c>
      <c r="D16" s="15"/>
      <c r="E16" s="12" t="s">
        <v>7</v>
      </c>
      <c r="F16" s="2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</row>
    <row r="17" spans="1:98" s="6" customFormat="1" ht="24" hidden="1" customHeight="1" x14ac:dyDescent="0.2">
      <c r="A17" s="8"/>
      <c r="B17" s="8" t="s">
        <v>82</v>
      </c>
      <c r="C17" s="12" t="s">
        <v>50</v>
      </c>
      <c r="D17" s="15"/>
      <c r="E17" s="12" t="s">
        <v>7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</row>
    <row r="18" spans="1:98" s="6" customFormat="1" ht="19.5" hidden="1" customHeight="1" x14ac:dyDescent="0.2">
      <c r="A18" s="8"/>
      <c r="B18" s="8" t="s">
        <v>83</v>
      </c>
      <c r="C18" s="12" t="s">
        <v>51</v>
      </c>
      <c r="D18" s="15"/>
      <c r="E18" s="12" t="s">
        <v>7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</row>
    <row r="19" spans="1:98" s="6" customFormat="1" ht="32.25" customHeight="1" x14ac:dyDescent="0.2">
      <c r="A19" s="8" t="s">
        <v>45</v>
      </c>
      <c r="B19" s="21" t="s">
        <v>45</v>
      </c>
      <c r="C19" s="17" t="s">
        <v>53</v>
      </c>
      <c r="D19" s="15" t="s">
        <v>32</v>
      </c>
      <c r="E19" s="25" t="s">
        <v>3</v>
      </c>
      <c r="F19" s="20" t="s">
        <v>19</v>
      </c>
      <c r="G19" s="20"/>
      <c r="H19" s="17" t="s">
        <v>64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61">
        <v>0</v>
      </c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98" s="36" customFormat="1" ht="27" hidden="1" customHeight="1" x14ac:dyDescent="0.2">
      <c r="A20" s="30" t="s">
        <v>52</v>
      </c>
      <c r="B20" s="30" t="s">
        <v>52</v>
      </c>
      <c r="C20" s="17" t="s">
        <v>55</v>
      </c>
      <c r="D20" s="31"/>
      <c r="E20" s="32" t="s">
        <v>3</v>
      </c>
      <c r="F20" s="33" t="s">
        <v>1</v>
      </c>
      <c r="G20" s="34" t="s">
        <v>67</v>
      </c>
      <c r="H20" s="17"/>
      <c r="I20" s="34">
        <f>I21+I22</f>
        <v>100</v>
      </c>
      <c r="J20" s="58">
        <f t="shared" ref="J20:R20" si="3">J21+J22</f>
        <v>85.714285714285708</v>
      </c>
      <c r="K20" s="34">
        <f t="shared" si="3"/>
        <v>100</v>
      </c>
      <c r="L20" s="34">
        <f t="shared" si="3"/>
        <v>100</v>
      </c>
      <c r="M20" s="34">
        <f t="shared" si="3"/>
        <v>100</v>
      </c>
      <c r="N20" s="58">
        <f t="shared" si="3"/>
        <v>71.428571428571431</v>
      </c>
      <c r="O20" s="34">
        <f t="shared" si="3"/>
        <v>100</v>
      </c>
      <c r="P20" s="34">
        <f t="shared" si="3"/>
        <v>100</v>
      </c>
      <c r="Q20" s="34">
        <f t="shared" si="3"/>
        <v>100</v>
      </c>
      <c r="R20" s="34">
        <f t="shared" si="3"/>
        <v>100</v>
      </c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</row>
    <row r="21" spans="1:98" s="6" customFormat="1" ht="33" hidden="1" customHeight="1" x14ac:dyDescent="0.2">
      <c r="A21" s="21"/>
      <c r="B21" s="21" t="s">
        <v>84</v>
      </c>
      <c r="C21" s="12" t="s">
        <v>56</v>
      </c>
      <c r="D21" s="16" t="s">
        <v>8</v>
      </c>
      <c r="E21" s="18"/>
      <c r="F21" s="13"/>
      <c r="G21" s="13" t="s">
        <v>72</v>
      </c>
      <c r="H21" s="13"/>
      <c r="I21" s="56">
        <f>5/5*100</f>
        <v>100</v>
      </c>
      <c r="J21" s="56">
        <f>6/7*100</f>
        <v>85.714285714285708</v>
      </c>
      <c r="K21" s="56">
        <f>5/5*100</f>
        <v>100</v>
      </c>
      <c r="L21" s="56">
        <f>7/7*100</f>
        <v>100</v>
      </c>
      <c r="M21" s="56">
        <f>6/6*100</f>
        <v>100</v>
      </c>
      <c r="N21" s="56">
        <f>5/7*100</f>
        <v>71.428571428571431</v>
      </c>
      <c r="O21" s="56">
        <f>5/5*100</f>
        <v>100</v>
      </c>
      <c r="P21" s="56">
        <f>5/5*100</f>
        <v>100</v>
      </c>
      <c r="Q21" s="56">
        <f>6/6*100</f>
        <v>100</v>
      </c>
      <c r="R21" s="56">
        <f>7/7*100</f>
        <v>100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98" s="6" customFormat="1" ht="27" hidden="1" customHeight="1" x14ac:dyDescent="0.2">
      <c r="A22" s="21"/>
      <c r="B22" s="21" t="s">
        <v>85</v>
      </c>
      <c r="C22" s="12" t="s">
        <v>57</v>
      </c>
      <c r="D22" s="16" t="s">
        <v>8</v>
      </c>
      <c r="E22" s="18"/>
      <c r="F22" s="13"/>
      <c r="G22" s="13" t="s">
        <v>63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98" s="6" customFormat="1" ht="29.25" hidden="1" customHeight="1" x14ac:dyDescent="0.2">
      <c r="A23" s="21"/>
      <c r="B23" s="21" t="s">
        <v>86</v>
      </c>
      <c r="C23" s="12" t="s">
        <v>58</v>
      </c>
      <c r="D23" s="16" t="s">
        <v>8</v>
      </c>
      <c r="E23" s="18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98" s="6" customFormat="1" ht="20.25" hidden="1" customHeight="1" x14ac:dyDescent="0.2">
      <c r="A24" s="21"/>
      <c r="B24" s="21" t="s">
        <v>87</v>
      </c>
      <c r="C24" s="12" t="s">
        <v>59</v>
      </c>
      <c r="D24" s="16" t="s">
        <v>8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</row>
    <row r="25" spans="1:98" s="6" customFormat="1" ht="18" hidden="1" customHeight="1" x14ac:dyDescent="0.2">
      <c r="A25" s="21"/>
      <c r="B25" s="21" t="s">
        <v>88</v>
      </c>
      <c r="C25" s="12" t="s">
        <v>60</v>
      </c>
      <c r="D25" s="16" t="s">
        <v>8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</row>
    <row r="26" spans="1:98" s="6" customFormat="1" ht="7.5" hidden="1" customHeight="1" x14ac:dyDescent="0.2">
      <c r="A26" s="59" t="s">
        <v>54</v>
      </c>
      <c r="B26" s="43" t="s">
        <v>54</v>
      </c>
      <c r="C26" s="44" t="s">
        <v>75</v>
      </c>
      <c r="D26" s="45"/>
      <c r="E26" s="32" t="s">
        <v>3</v>
      </c>
      <c r="F26" s="33" t="s">
        <v>1</v>
      </c>
      <c r="G26" s="44"/>
      <c r="H26" s="17" t="s">
        <v>64</v>
      </c>
      <c r="I26" s="46" t="s">
        <v>77</v>
      </c>
      <c r="J26" s="46" t="s">
        <v>77</v>
      </c>
      <c r="K26" s="46" t="s">
        <v>77</v>
      </c>
      <c r="L26" s="46" t="s">
        <v>77</v>
      </c>
      <c r="M26" s="46" t="s">
        <v>77</v>
      </c>
      <c r="N26" s="46" t="s">
        <v>77</v>
      </c>
      <c r="O26" s="46" t="s">
        <v>77</v>
      </c>
      <c r="P26" s="46" t="s">
        <v>77</v>
      </c>
      <c r="Q26" s="46" t="s">
        <v>77</v>
      </c>
      <c r="R26" s="46" t="s">
        <v>77</v>
      </c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</row>
    <row r="27" spans="1:98" s="6" customFormat="1" ht="316.5" customHeight="1" x14ac:dyDescent="0.2">
      <c r="A27" s="7">
        <v>10</v>
      </c>
      <c r="B27" s="55">
        <v>10</v>
      </c>
      <c r="C27" s="63" t="s">
        <v>90</v>
      </c>
      <c r="D27" s="45"/>
      <c r="E27" s="25" t="s">
        <v>3</v>
      </c>
      <c r="F27" s="50" t="s">
        <v>115</v>
      </c>
      <c r="G27" s="44"/>
      <c r="H27" s="17" t="s">
        <v>64</v>
      </c>
      <c r="I27" s="51" t="s">
        <v>106</v>
      </c>
      <c r="J27" s="51" t="s">
        <v>105</v>
      </c>
      <c r="K27" s="51" t="s">
        <v>133</v>
      </c>
      <c r="L27" s="51" t="s">
        <v>107</v>
      </c>
      <c r="M27" s="51" t="s">
        <v>94</v>
      </c>
      <c r="N27" s="51" t="s">
        <v>101</v>
      </c>
      <c r="O27" s="51" t="s">
        <v>91</v>
      </c>
      <c r="P27" s="51" t="s">
        <v>98</v>
      </c>
      <c r="Q27" s="51" t="s">
        <v>103</v>
      </c>
      <c r="R27" s="51" t="s">
        <v>96</v>
      </c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</row>
    <row r="28" spans="1:98" s="6" customFormat="1" ht="246.75" customHeight="1" x14ac:dyDescent="0.2">
      <c r="A28" s="7">
        <v>11</v>
      </c>
      <c r="B28" s="55">
        <v>11</v>
      </c>
      <c r="C28" s="64" t="s">
        <v>92</v>
      </c>
      <c r="D28" s="47"/>
      <c r="E28" s="25" t="s">
        <v>3</v>
      </c>
      <c r="F28" s="53" t="s">
        <v>115</v>
      </c>
      <c r="G28" s="48"/>
      <c r="H28" s="17" t="s">
        <v>64</v>
      </c>
      <c r="I28" s="49" t="s">
        <v>93</v>
      </c>
      <c r="J28" s="49" t="s">
        <v>93</v>
      </c>
      <c r="K28" s="49" t="s">
        <v>93</v>
      </c>
      <c r="L28" s="49" t="s">
        <v>104</v>
      </c>
      <c r="M28" s="49" t="s">
        <v>95</v>
      </c>
      <c r="N28" s="49" t="s">
        <v>93</v>
      </c>
      <c r="O28" s="49" t="s">
        <v>93</v>
      </c>
      <c r="P28" s="49" t="s">
        <v>99</v>
      </c>
      <c r="Q28" s="49" t="s">
        <v>97</v>
      </c>
      <c r="R28" s="49" t="s">
        <v>97</v>
      </c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</row>
    <row r="29" spans="1:98" ht="82.5" hidden="1" customHeight="1" x14ac:dyDescent="0.25">
      <c r="A29" s="59" t="s">
        <v>73</v>
      </c>
      <c r="B29" s="43" t="s">
        <v>73</v>
      </c>
      <c r="C29" s="44" t="s">
        <v>74</v>
      </c>
      <c r="D29" s="45"/>
      <c r="E29" s="32" t="s">
        <v>3</v>
      </c>
      <c r="F29" s="33" t="s">
        <v>1</v>
      </c>
      <c r="G29" s="44"/>
      <c r="H29" s="17" t="s">
        <v>64</v>
      </c>
      <c r="I29" s="60" t="s">
        <v>89</v>
      </c>
      <c r="J29" s="46"/>
      <c r="K29" s="46"/>
      <c r="L29" s="46"/>
      <c r="M29" s="54"/>
      <c r="N29" s="54"/>
      <c r="O29" s="54"/>
      <c r="P29" s="54"/>
      <c r="Q29" s="54"/>
      <c r="R29" s="54"/>
    </row>
    <row r="30" spans="1:98" ht="195" x14ac:dyDescent="0.25">
      <c r="A30" s="43" t="s">
        <v>108</v>
      </c>
      <c r="B30" s="43" t="s">
        <v>108</v>
      </c>
      <c r="C30" s="44" t="s">
        <v>109</v>
      </c>
      <c r="D30" s="47"/>
      <c r="E30" s="32" t="s">
        <v>3</v>
      </c>
      <c r="F30" s="67" t="s">
        <v>112</v>
      </c>
      <c r="G30" s="48"/>
      <c r="H30" s="17" t="s">
        <v>64</v>
      </c>
      <c r="I30" s="60" t="s">
        <v>129</v>
      </c>
      <c r="J30" s="60" t="s">
        <v>122</v>
      </c>
      <c r="K30" s="60" t="s">
        <v>134</v>
      </c>
      <c r="L30" s="49" t="s">
        <v>113</v>
      </c>
      <c r="M30" s="60" t="s">
        <v>118</v>
      </c>
      <c r="N30" s="68" t="s">
        <v>131</v>
      </c>
      <c r="O30" s="68" t="s">
        <v>120</v>
      </c>
      <c r="P30" s="49" t="s">
        <v>124</v>
      </c>
      <c r="Q30" s="49" t="s">
        <v>116</v>
      </c>
      <c r="R30" s="49" t="s">
        <v>127</v>
      </c>
    </row>
    <row r="31" spans="1:98" ht="210" x14ac:dyDescent="0.25">
      <c r="A31" s="43" t="s">
        <v>110</v>
      </c>
      <c r="B31" s="43" t="s">
        <v>110</v>
      </c>
      <c r="C31" s="44" t="s">
        <v>111</v>
      </c>
      <c r="D31" s="47"/>
      <c r="E31" s="32" t="s">
        <v>3</v>
      </c>
      <c r="F31" s="67" t="s">
        <v>112</v>
      </c>
      <c r="G31" s="48"/>
      <c r="H31" s="17" t="s">
        <v>64</v>
      </c>
      <c r="I31" s="60" t="s">
        <v>130</v>
      </c>
      <c r="J31" s="60" t="s">
        <v>123</v>
      </c>
      <c r="K31" s="60" t="s">
        <v>135</v>
      </c>
      <c r="L31" s="49" t="s">
        <v>114</v>
      </c>
      <c r="M31" s="60" t="s">
        <v>119</v>
      </c>
      <c r="N31" s="68" t="s">
        <v>132</v>
      </c>
      <c r="O31" s="49" t="s">
        <v>121</v>
      </c>
      <c r="P31" s="49" t="s">
        <v>125</v>
      </c>
      <c r="Q31" s="49" t="s">
        <v>117</v>
      </c>
      <c r="R31" s="49" t="s">
        <v>128</v>
      </c>
    </row>
    <row r="32" spans="1:98" x14ac:dyDescent="0.25">
      <c r="P32" s="11" t="s">
        <v>126</v>
      </c>
    </row>
  </sheetData>
  <autoFilter ref="A3:R31">
    <filterColumn colId="1">
      <filters>
        <filter val="10"/>
        <filter val="11"/>
        <filter val="14"/>
        <filter val="15"/>
        <filter val="3.2"/>
        <filter val="4"/>
        <filter val="5"/>
        <filter val="7"/>
      </filters>
    </filterColumn>
  </autoFilter>
  <mergeCells count="2">
    <mergeCell ref="A1:R1"/>
    <mergeCell ref="A9:A10"/>
  </mergeCells>
  <pageMargins left="0.15748031496062992" right="0.15748031496062992" top="0.15748031496062992" bottom="0.15748031496062992" header="0" footer="0"/>
  <pageSetup paperSize="9" scale="38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анализ</vt:lpstr>
      <vt:lpstr>анализ!Заголовки_для_печати</vt:lpstr>
      <vt:lpstr>анализ!Область_печати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Рыспаева</dc:creator>
  <cp:lastModifiedBy>user</cp:lastModifiedBy>
  <cp:lastPrinted>2024-10-23T11:24:47Z</cp:lastPrinted>
  <dcterms:created xsi:type="dcterms:W3CDTF">2020-01-16T08:55:28Z</dcterms:created>
  <dcterms:modified xsi:type="dcterms:W3CDTF">2024-10-24T04:04:42Z</dcterms:modified>
</cp:coreProperties>
</file>