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3\2 квартал\МОНИТОРИНГ поселений по соглашениям\2 квартал 2023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O12" i="1"/>
  <c r="R11" i="1" l="1"/>
  <c r="Q11" i="1"/>
  <c r="P11" i="1"/>
  <c r="O11" i="1"/>
  <c r="N11" i="1"/>
  <c r="M11" i="1"/>
  <c r="L11" i="1"/>
  <c r="K11" i="1"/>
  <c r="I11" i="1"/>
  <c r="J21" i="1" l="1"/>
  <c r="R21" i="1"/>
  <c r="Q21" i="1"/>
  <c r="P21" i="1"/>
  <c r="O21" i="1"/>
  <c r="N21" i="1"/>
  <c r="M21" i="1"/>
  <c r="L21" i="1"/>
  <c r="K21" i="1"/>
  <c r="I21" i="1"/>
  <c r="N13" i="1" l="1"/>
  <c r="N12" i="1" s="1"/>
  <c r="K12" i="1"/>
  <c r="Q13" i="1"/>
  <c r="Q12" i="1" s="1"/>
  <c r="P13" i="1"/>
  <c r="P12" i="1" s="1"/>
  <c r="L12" i="1"/>
  <c r="J13" i="1"/>
  <c r="J12" i="1" s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<sst xmlns="http://schemas.openxmlformats.org/spreadsheetml/2006/main" count="191" uniqueCount="105">
  <si>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</si>
  <si>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</si>
  <si>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</si>
  <si>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</si>
  <si>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</si>
  <si>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</si>
  <si>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</si>
  <si>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</si>
  <si>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</si>
  <si>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</si>
  <si>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</si>
  <si>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</si>
  <si>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</si>
  <si>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</si>
  <si>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</si>
  <si>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</si>
  <si>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</si>
  <si>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</si>
  <si>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</si>
  <si>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</si>
  <si>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</si>
  <si>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</si>
  <si>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</si>
  <si>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</si>
  <si>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</si>
  <si>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</si>
  <si>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</si>
  <si>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</si>
  <si>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</si>
  <si>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</si>
  <si>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</si>
  <si>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</si>
  <si>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</si>
  <si>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</si>
  <si>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</si>
  <si>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</si>
  <si>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</si>
  <si>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</si>
  <si>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</si>
  <si>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</si>
  <si>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</si>
  <si>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</si>
  <si>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</si>
  <si>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</si>
  <si>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</si>
  <si>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</si>
  <si>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</si>
  <si>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</si>
  <si>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</si>
  <si>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</si>
  <si>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</si>
  <si>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</si>
  <si>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</si>
  <si>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</si>
  <si>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</si>
  <si>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</si>
  <si>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</si>
  <si>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</si>
  <si>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</si>
  <si>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</si>
  <si>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</si>
  <si>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</si>
  <si>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</si>
  <si>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</si>
  <si>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</si>
  <si>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</si>
  <si>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</si>
  <si>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</si>
  <si>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</si>
  <si>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</si>
  <si>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</si>
  <si>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</si>
  <si>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</si>
  <si>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</si>
  <si>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</si>
  <si>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</si>
  <si>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</si>
  <si>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r>
      <t xml:space="preserve">Проведение поселением </t>
    </r>
    <r>
      <rPr>
        <b/>
        <sz val="10"/>
        <color theme="1"/>
        <rFont val="Times New Roman"/>
        <family val="1"/>
        <charset val="204"/>
      </rPr>
      <t>до 15 августа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2022 года </t>
    </r>
    <r>
      <rPr>
        <sz val="10"/>
        <color theme="1"/>
        <rFont val="Times New Roman"/>
        <family val="1"/>
        <charset val="204"/>
      </rPr>
      <t>оценки налоговых расходов поселения в соответствии с постановлением Правительства Российской Федерации от 22 июня 2019 года N 796 "Об общих требованиях к оценке налоговых расходов субъектов Российской Федерации и муниципальных образований".</t>
    </r>
  </si>
  <si>
    <r>
      <t xml:space="preserve">Представление </t>
    </r>
    <r>
      <rPr>
        <b/>
        <sz val="10"/>
        <color theme="1"/>
        <rFont val="Times New Roman"/>
        <family val="1"/>
        <charset val="204"/>
      </rPr>
      <t>до 20 августа 2022 года</t>
    </r>
    <r>
      <rPr>
        <sz val="10"/>
        <color theme="1"/>
        <rFont val="Times New Roman"/>
        <family val="1"/>
        <charset val="204"/>
      </rPr>
      <t xml:space="preserve">  в Комитет результатов оценки налоговых расходов поселения, проведенной в соответствии с пунктом 9 настоящего Перечня.</t>
    </r>
  </si>
  <si>
    <t>Заключение об оценки эффективности налоговых расходов от 04.02.2022 б/н</t>
  </si>
  <si>
    <t>Заключение об оценки эффективности налоговых расходов от 10.02.2022 б/н</t>
  </si>
  <si>
    <t>Заключение об оценки эффективности налоговых расходов от 16.02.2022 б/н</t>
  </si>
  <si>
    <t>Заключение об оценки эффективности налоговых расходов от 11.02.2022 б/н</t>
  </si>
  <si>
    <t>Заключение об оценки эффективности налоговых расходов от 10.02.2022 б/н представлено в КФК 10.02.2022</t>
  </si>
  <si>
    <t>Заключение об оценки эффективности налоговых расходов от 16.02.2022 б/н представлено в КФК 16.02.2022</t>
  </si>
  <si>
    <t>Заключение об оценки эффективности налоговых расходов от 04.02.2022 б/н представлено в КФК 04.02.2022</t>
  </si>
  <si>
    <t>Заключение об оценки эффективности налоговых расходов от 11.02.2022 б/н представлено в КФК 11.02.2022</t>
  </si>
  <si>
    <t>Заключение об оценки эффективности налоговых расходов от 09.02.2022 б/н представлено в КФК 09.02.2022</t>
  </si>
  <si>
    <t>Заключение об оценки эффективности налоговых расходов от 09.02.2022 б/н</t>
  </si>
  <si>
    <t>Заключение об оценки эффективности налоговых расходов от 15.12.2021 б/н</t>
  </si>
  <si>
    <t>Заключение об оценки эффективности налоговых расходов от 15.12.2021 б/н представлено в КФК 15.12.2021</t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</si>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</sst>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CT29"/>
  <sheetViews>
    <sheetView tabSelected="1" view="pageBreakPreview" zoomScale="60" zoomScaleNormal="100" workbookViewId="0">
      <pane ySplit="3" topLeftCell="A4" activePane="bottomLeft" state="frozen"/>
      <selection pane="bottomLeft" activeCell="I3" sqref="I3:R3"/>
    </sheetView>
  </sheetViews>
  <sheetFormatPr defaultColWidth="8.85546875" defaultRowHeight="15" x14ac:dyDescent="0.25"/>
  <cols>
    <col min="1" max="1" width="9.7109375" style="10" customWidth="1"/>
    <col min="2" max="2" width="6.140625" style="10" customWidth="1"/>
    <col min="3" max="3" width="45.710937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18" width="11.425781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4" t="s">
        <v>18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</row>
    <row r="2" spans="1:98" x14ac:dyDescent="0.25">
      <c r="C2" s="6" t="s">
        <v>104</v>
      </c>
    </row>
    <row r="3" spans="1:98" ht="51" x14ac:dyDescent="0.25">
      <c r="A3" s="25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67" t="s">
        <v>20</v>
      </c>
      <c r="J3" s="67" t="s">
        <v>21</v>
      </c>
      <c r="K3" s="67" t="s">
        <v>22</v>
      </c>
      <c r="L3" s="67" t="s">
        <v>23</v>
      </c>
      <c r="M3" s="67" t="s">
        <v>24</v>
      </c>
      <c r="N3" s="67" t="s">
        <v>25</v>
      </c>
      <c r="O3" s="67" t="s">
        <v>26</v>
      </c>
      <c r="P3" s="67" t="s">
        <v>27</v>
      </c>
      <c r="Q3" s="67" t="s">
        <v>28</v>
      </c>
      <c r="R3" s="67" t="s">
        <v>29</v>
      </c>
    </row>
    <row r="4" spans="1:98" s="38" customFormat="1" ht="89.25" hidden="1" x14ac:dyDescent="0.2">
      <c r="A4" s="39" t="s">
        <v>30</v>
      </c>
      <c r="B4" s="39" t="s">
        <v>30</v>
      </c>
      <c r="C4" s="17" t="s">
        <v>31</v>
      </c>
      <c r="D4" s="41"/>
      <c r="E4" s="42" t="s">
        <v>7</v>
      </c>
      <c r="F4" s="35" t="s">
        <v>1</v>
      </c>
      <c r="G4" s="35" t="s">
        <v>36</v>
      </c>
      <c r="H4" s="17" t="s">
        <v>64</v>
      </c>
      <c r="I4" s="43" t="e">
        <f>I5-100</f>
        <v>#DIV/0!</v>
      </c>
      <c r="J4" s="43" t="e">
        <f t="shared" ref="J4:R4" si="0">J5-100</f>
        <v>#DIV/0!</v>
      </c>
      <c r="K4" s="43" t="e">
        <f t="shared" si="0"/>
        <v>#DIV/0!</v>
      </c>
      <c r="L4" s="43" t="e">
        <f t="shared" si="0"/>
        <v>#DIV/0!</v>
      </c>
      <c r="M4" s="43" t="e">
        <f t="shared" si="0"/>
        <v>#DIV/0!</v>
      </c>
      <c r="N4" s="43" t="e">
        <f t="shared" si="0"/>
        <v>#DIV/0!</v>
      </c>
      <c r="O4" s="43" t="e">
        <f t="shared" si="0"/>
        <v>#DIV/0!</v>
      </c>
      <c r="P4" s="43" t="e">
        <f t="shared" si="0"/>
        <v>#DIV/0!</v>
      </c>
      <c r="Q4" s="43" t="e">
        <f t="shared" si="0"/>
        <v>#DIV/0!</v>
      </c>
      <c r="R4" s="43" t="e">
        <f t="shared" si="0"/>
        <v>#DIV/0!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</row>
    <row r="5" spans="1:98" s="6" customFormat="1" ht="51" hidden="1" x14ac:dyDescent="0.2">
      <c r="A5" s="8"/>
      <c r="B5" s="8" t="s">
        <v>11</v>
      </c>
      <c r="C5" s="12" t="s">
        <v>16</v>
      </c>
      <c r="D5" s="23" t="s">
        <v>4</v>
      </c>
      <c r="E5" s="24"/>
      <c r="F5" s="21" t="s">
        <v>1</v>
      </c>
      <c r="G5" s="21" t="s">
        <v>37</v>
      </c>
      <c r="H5" s="12"/>
      <c r="I5" s="7" t="e">
        <f>I6/I7*100</f>
        <v>#DIV/0!</v>
      </c>
      <c r="J5" s="7" t="e">
        <f t="shared" ref="J5:R5" si="1">J6/J7*100</f>
        <v>#DIV/0!</v>
      </c>
      <c r="K5" s="7" t="e">
        <f t="shared" si="1"/>
        <v>#DIV/0!</v>
      </c>
      <c r="L5" s="7" t="e">
        <f t="shared" si="1"/>
        <v>#DIV/0!</v>
      </c>
      <c r="M5" s="7" t="e">
        <f t="shared" si="1"/>
        <v>#DIV/0!</v>
      </c>
      <c r="N5" s="7" t="e">
        <f t="shared" si="1"/>
        <v>#DIV/0!</v>
      </c>
      <c r="O5" s="7" t="e">
        <f t="shared" si="1"/>
        <v>#DIV/0!</v>
      </c>
      <c r="P5" s="7" t="e">
        <f t="shared" si="1"/>
        <v>#DIV/0!</v>
      </c>
      <c r="Q5" s="7" t="e">
        <f t="shared" si="1"/>
        <v>#DIV/0!</v>
      </c>
      <c r="R5" s="7" t="e">
        <f t="shared" si="1"/>
        <v>#DIV/0!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hidden="1" x14ac:dyDescent="0.2">
      <c r="A6" s="8"/>
      <c r="B6" s="8" t="s">
        <v>12</v>
      </c>
      <c r="C6" s="12" t="s">
        <v>17</v>
      </c>
      <c r="D6" s="23" t="s">
        <v>32</v>
      </c>
      <c r="E6" s="24"/>
      <c r="F6" s="12"/>
      <c r="G6" s="12"/>
      <c r="H6" s="12"/>
      <c r="I6" s="57"/>
      <c r="J6" s="57"/>
      <c r="K6" s="57"/>
      <c r="L6" s="57"/>
      <c r="M6" s="57"/>
      <c r="N6" s="57"/>
      <c r="O6" s="57"/>
      <c r="P6" s="57"/>
      <c r="Q6" s="57"/>
      <c r="R6" s="57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hidden="1" x14ac:dyDescent="0.2">
      <c r="A7" s="8"/>
      <c r="B7" s="8" t="s">
        <v>33</v>
      </c>
      <c r="C7" s="12" t="s">
        <v>5</v>
      </c>
      <c r="D7" s="23" t="s">
        <v>32</v>
      </c>
      <c r="E7" s="24"/>
      <c r="F7" s="12"/>
      <c r="G7" s="12"/>
      <c r="H7" s="12"/>
      <c r="I7" s="57"/>
      <c r="J7" s="57"/>
      <c r="K7" s="57"/>
      <c r="L7" s="57"/>
      <c r="M7" s="57"/>
      <c r="N7" s="57"/>
      <c r="O7" s="57"/>
      <c r="P7" s="57"/>
      <c r="Q7" s="57"/>
      <c r="R7" s="57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hidden="1" x14ac:dyDescent="0.2">
      <c r="A8" s="8" t="s">
        <v>34</v>
      </c>
      <c r="B8" s="8" t="s">
        <v>34</v>
      </c>
      <c r="C8" s="17" t="s">
        <v>68</v>
      </c>
      <c r="D8" s="23"/>
      <c r="E8" s="24" t="s">
        <v>7</v>
      </c>
      <c r="F8" s="21" t="s">
        <v>1</v>
      </c>
      <c r="G8" s="12"/>
      <c r="H8" s="17" t="s">
        <v>64</v>
      </c>
      <c r="I8" s="30"/>
      <c r="J8" s="7"/>
      <c r="K8" s="7"/>
      <c r="L8" s="7"/>
      <c r="M8" s="30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hidden="1" x14ac:dyDescent="0.2">
      <c r="A9" s="65" t="s">
        <v>38</v>
      </c>
      <c r="B9" s="8" t="s">
        <v>93</v>
      </c>
      <c r="C9" s="17" t="s">
        <v>69</v>
      </c>
      <c r="D9" s="23"/>
      <c r="E9" s="24" t="s">
        <v>7</v>
      </c>
      <c r="F9" s="21" t="s">
        <v>1</v>
      </c>
      <c r="G9" s="12"/>
      <c r="H9" s="35" t="s">
        <v>91</v>
      </c>
      <c r="I9" s="31"/>
      <c r="J9" s="59"/>
      <c r="K9" s="59"/>
      <c r="L9" s="59"/>
      <c r="M9" s="59"/>
      <c r="N9" s="59"/>
      <c r="O9" s="59"/>
      <c r="P9" s="59"/>
      <c r="Q9" s="59"/>
      <c r="R9" s="59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91.25" x14ac:dyDescent="0.2">
      <c r="A10" s="66"/>
      <c r="B10" s="8" t="s">
        <v>94</v>
      </c>
      <c r="C10" s="17" t="s">
        <v>70</v>
      </c>
      <c r="D10" s="23"/>
      <c r="E10" s="24" t="s">
        <v>7</v>
      </c>
      <c r="F10" s="21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22" t="s">
        <v>39</v>
      </c>
      <c r="B11" s="22" t="s">
        <v>39</v>
      </c>
      <c r="C11" s="17" t="s">
        <v>71</v>
      </c>
      <c r="D11" s="41" t="s">
        <v>32</v>
      </c>
      <c r="E11" s="44" t="s">
        <v>3</v>
      </c>
      <c r="F11" s="35" t="s">
        <v>19</v>
      </c>
      <c r="G11" s="42" t="s">
        <v>44</v>
      </c>
      <c r="H11" s="17" t="s">
        <v>64</v>
      </c>
      <c r="I11" s="56">
        <f>3027400/3027400*100</f>
        <v>100</v>
      </c>
      <c r="J11" s="56">
        <f>2063187.87/2679000*100</f>
        <v>77.013358342665171</v>
      </c>
      <c r="K11" s="56">
        <f>3257700/3257700*100</f>
        <v>100</v>
      </c>
      <c r="L11" s="56">
        <f>3930500/3930500*100</f>
        <v>100</v>
      </c>
      <c r="M11" s="56">
        <f>3513900/3513900*100</f>
        <v>100</v>
      </c>
      <c r="N11" s="56">
        <f>3459000/3459000*100</f>
        <v>100</v>
      </c>
      <c r="O11" s="56">
        <f>3060800/3060800*100</f>
        <v>100</v>
      </c>
      <c r="P11" s="56">
        <f>3077600/3077600*100</f>
        <v>100</v>
      </c>
      <c r="Q11" s="56">
        <f>3177900/3177900*100</f>
        <v>100</v>
      </c>
      <c r="R11" s="56">
        <f>5628300/5628300*100</f>
        <v>100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1" t="s">
        <v>19</v>
      </c>
      <c r="G12" s="24" t="s">
        <v>61</v>
      </c>
      <c r="H12" s="17" t="s">
        <v>64</v>
      </c>
      <c r="I12" s="28" t="str">
        <f>I13</f>
        <v>работников , получающих МРОТ нет</v>
      </c>
      <c r="J12" s="28">
        <f t="shared" ref="J12:R12" si="2">J13</f>
        <v>100</v>
      </c>
      <c r="K12" s="28" t="str">
        <f t="shared" si="2"/>
        <v>работников , получающих МРОТ нет</v>
      </c>
      <c r="L12" s="28" t="str">
        <f t="shared" si="2"/>
        <v>работников , получающих МРОТ нет</v>
      </c>
      <c r="M12" s="28">
        <v>100</v>
      </c>
      <c r="N12" s="28">
        <f t="shared" si="2"/>
        <v>100</v>
      </c>
      <c r="O12" s="28" t="str">
        <f t="shared" si="2"/>
        <v>работников , получающих МРОТ нет</v>
      </c>
      <c r="P12" s="28">
        <f t="shared" si="2"/>
        <v>100</v>
      </c>
      <c r="Q12" s="28">
        <f t="shared" si="2"/>
        <v>100</v>
      </c>
      <c r="R12" s="28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8.25" hidden="1" x14ac:dyDescent="0.2">
      <c r="A13" s="8"/>
      <c r="B13" s="8" t="s">
        <v>95</v>
      </c>
      <c r="C13" s="20" t="s">
        <v>43</v>
      </c>
      <c r="D13" s="23" t="s">
        <v>32</v>
      </c>
      <c r="E13" s="12" t="s">
        <v>7</v>
      </c>
      <c r="F13" s="21" t="s">
        <v>19</v>
      </c>
      <c r="G13" s="12"/>
      <c r="H13" s="12"/>
      <c r="I13" s="29" t="s">
        <v>66</v>
      </c>
      <c r="J13" s="19">
        <f t="shared" ref="J13:Q13" si="3">17570.85/17570.85*100</f>
        <v>100</v>
      </c>
      <c r="K13" s="29" t="s">
        <v>66</v>
      </c>
      <c r="L13" s="29" t="s">
        <v>66</v>
      </c>
      <c r="M13" s="29" t="s">
        <v>66</v>
      </c>
      <c r="N13" s="19">
        <f t="shared" si="3"/>
        <v>100</v>
      </c>
      <c r="O13" s="29" t="s">
        <v>66</v>
      </c>
      <c r="P13" s="19">
        <f t="shared" si="3"/>
        <v>100</v>
      </c>
      <c r="Q13" s="19">
        <f t="shared" si="3"/>
        <v>100</v>
      </c>
      <c r="R13" s="29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8" customFormat="1" ht="38.25" hidden="1" x14ac:dyDescent="0.2">
      <c r="A14" s="39" t="s">
        <v>42</v>
      </c>
      <c r="B14" s="39" t="s">
        <v>42</v>
      </c>
      <c r="C14" s="17" t="s">
        <v>46</v>
      </c>
      <c r="D14" s="40"/>
      <c r="E14" s="17" t="s">
        <v>7</v>
      </c>
      <c r="F14" s="35" t="s">
        <v>1</v>
      </c>
      <c r="G14" s="36" t="s">
        <v>47</v>
      </c>
      <c r="H14" s="17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</row>
    <row r="15" spans="1:98" s="6" customFormat="1" ht="38.25" hidden="1" x14ac:dyDescent="0.2">
      <c r="A15" s="8"/>
      <c r="B15" s="8" t="s">
        <v>13</v>
      </c>
      <c r="C15" s="12" t="s">
        <v>48</v>
      </c>
      <c r="D15" s="23"/>
      <c r="E15" s="12" t="s">
        <v>7</v>
      </c>
      <c r="F15" s="21"/>
      <c r="G15" s="21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38.25" hidden="1" x14ac:dyDescent="0.2">
      <c r="A16" s="8"/>
      <c r="B16" s="8" t="s">
        <v>96</v>
      </c>
      <c r="C16" s="12" t="s">
        <v>49</v>
      </c>
      <c r="D16" s="15"/>
      <c r="E16" s="12" t="s">
        <v>7</v>
      </c>
      <c r="F16" s="21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38.25" hidden="1" x14ac:dyDescent="0.2">
      <c r="A17" s="8"/>
      <c r="B17" s="8" t="s">
        <v>97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38.25" hidden="1" x14ac:dyDescent="0.2">
      <c r="A18" s="8"/>
      <c r="B18" s="8" t="s">
        <v>98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2" x14ac:dyDescent="0.2">
      <c r="A19" s="22" t="s">
        <v>45</v>
      </c>
      <c r="B19" s="22" t="s">
        <v>45</v>
      </c>
      <c r="C19" s="17" t="s">
        <v>53</v>
      </c>
      <c r="D19" s="15" t="s">
        <v>32</v>
      </c>
      <c r="E19" s="26" t="s">
        <v>3</v>
      </c>
      <c r="F19" s="21" t="s">
        <v>19</v>
      </c>
      <c r="G19" s="21"/>
      <c r="H19" s="17" t="s">
        <v>64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8" customFormat="1" ht="51" hidden="1" x14ac:dyDescent="0.2">
      <c r="A20" s="32" t="s">
        <v>52</v>
      </c>
      <c r="B20" s="32" t="s">
        <v>52</v>
      </c>
      <c r="C20" s="17" t="s">
        <v>55</v>
      </c>
      <c r="D20" s="33"/>
      <c r="E20" s="34" t="s">
        <v>3</v>
      </c>
      <c r="F20" s="35" t="s">
        <v>1</v>
      </c>
      <c r="G20" s="36" t="s">
        <v>67</v>
      </c>
      <c r="H20" s="17"/>
      <c r="I20" s="36">
        <f>I21+I22</f>
        <v>100</v>
      </c>
      <c r="J20" s="36">
        <f t="shared" ref="J20:R20" si="4">J21+J22</f>
        <v>87.5</v>
      </c>
      <c r="K20" s="36">
        <f t="shared" si="4"/>
        <v>100</v>
      </c>
      <c r="L20" s="36">
        <f t="shared" si="4"/>
        <v>100</v>
      </c>
      <c r="M20" s="36">
        <f t="shared" si="4"/>
        <v>100</v>
      </c>
      <c r="N20" s="36">
        <f t="shared" si="4"/>
        <v>100</v>
      </c>
      <c r="O20" s="36">
        <f t="shared" si="4"/>
        <v>100</v>
      </c>
      <c r="P20" s="36">
        <f t="shared" si="4"/>
        <v>100</v>
      </c>
      <c r="Q20" s="36">
        <f t="shared" si="4"/>
        <v>100</v>
      </c>
      <c r="R20" s="36">
        <f t="shared" si="4"/>
        <v>100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</row>
    <row r="21" spans="1:98" s="6" customFormat="1" ht="165.75" hidden="1" x14ac:dyDescent="0.2">
      <c r="A21" s="22"/>
      <c r="B21" s="22" t="s">
        <v>99</v>
      </c>
      <c r="C21" s="12" t="s">
        <v>56</v>
      </c>
      <c r="D21" s="16" t="s">
        <v>8</v>
      </c>
      <c r="E21" s="18"/>
      <c r="F21" s="13"/>
      <c r="G21" s="13" t="s">
        <v>72</v>
      </c>
      <c r="H21" s="13"/>
      <c r="I21" s="60">
        <f>5/5*100</f>
        <v>100</v>
      </c>
      <c r="J21" s="63">
        <f>7/8*100</f>
        <v>87.5</v>
      </c>
      <c r="K21" s="60">
        <f>5/5*100</f>
        <v>100</v>
      </c>
      <c r="L21" s="60">
        <f>7/7*100</f>
        <v>100</v>
      </c>
      <c r="M21" s="60">
        <f>6/6*100</f>
        <v>100</v>
      </c>
      <c r="N21" s="60">
        <f>7/7*100</f>
        <v>100</v>
      </c>
      <c r="O21" s="60">
        <f>5/5*100</f>
        <v>100</v>
      </c>
      <c r="P21" s="60">
        <f>5/5*100</f>
        <v>100</v>
      </c>
      <c r="Q21" s="60">
        <f>6/6*100</f>
        <v>100</v>
      </c>
      <c r="R21" s="60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38.25" hidden="1" x14ac:dyDescent="0.2">
      <c r="A22" s="22"/>
      <c r="B22" s="22" t="s">
        <v>100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89.25" hidden="1" x14ac:dyDescent="0.2">
      <c r="A23" s="22"/>
      <c r="B23" s="22" t="s">
        <v>101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3.75" hidden="1" x14ac:dyDescent="0.2">
      <c r="A24" s="22"/>
      <c r="B24" s="22" t="s">
        <v>102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38.25" hidden="1" x14ac:dyDescent="0.2">
      <c r="A25" s="22"/>
      <c r="B25" s="22" t="s">
        <v>103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40.25" hidden="1" x14ac:dyDescent="0.2">
      <c r="A26" s="45" t="s">
        <v>54</v>
      </c>
      <c r="B26" s="45" t="s">
        <v>54</v>
      </c>
      <c r="C26" s="46" t="s">
        <v>75</v>
      </c>
      <c r="D26" s="47"/>
      <c r="E26" s="34" t="s">
        <v>3</v>
      </c>
      <c r="F26" s="35" t="s">
        <v>1</v>
      </c>
      <c r="G26" s="46"/>
      <c r="H26" s="17" t="s">
        <v>64</v>
      </c>
      <c r="I26" s="48" t="s">
        <v>92</v>
      </c>
      <c r="J26" s="48" t="s">
        <v>92</v>
      </c>
      <c r="K26" s="48" t="s">
        <v>92</v>
      </c>
      <c r="L26" s="48" t="s">
        <v>92</v>
      </c>
      <c r="M26" s="48" t="s">
        <v>92</v>
      </c>
      <c r="N26" s="48" t="s">
        <v>92</v>
      </c>
      <c r="O26" s="48" t="s">
        <v>92</v>
      </c>
      <c r="P26" s="48" t="s">
        <v>92</v>
      </c>
      <c r="Q26" s="48" t="s">
        <v>92</v>
      </c>
      <c r="R26" s="48" t="s">
        <v>92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135" hidden="1" x14ac:dyDescent="0.2">
      <c r="A27" s="61">
        <v>10</v>
      </c>
      <c r="B27" s="62">
        <v>10</v>
      </c>
      <c r="C27" s="51" t="s">
        <v>77</v>
      </c>
      <c r="D27" s="47"/>
      <c r="E27" s="26" t="s">
        <v>3</v>
      </c>
      <c r="F27" s="54" t="s">
        <v>76</v>
      </c>
      <c r="G27" s="46"/>
      <c r="H27" s="17" t="s">
        <v>64</v>
      </c>
      <c r="I27" s="55" t="s">
        <v>88</v>
      </c>
      <c r="J27" s="55" t="s">
        <v>80</v>
      </c>
      <c r="K27" s="55" t="s">
        <v>80</v>
      </c>
      <c r="L27" s="55" t="s">
        <v>89</v>
      </c>
      <c r="M27" s="55" t="s">
        <v>80</v>
      </c>
      <c r="N27" s="55" t="s">
        <v>81</v>
      </c>
      <c r="O27" s="55" t="s">
        <v>80</v>
      </c>
      <c r="P27" s="55" t="s">
        <v>80</v>
      </c>
      <c r="Q27" s="55" t="s">
        <v>79</v>
      </c>
      <c r="R27" s="55" t="s">
        <v>82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180" hidden="1" x14ac:dyDescent="0.2">
      <c r="A28" s="61">
        <v>11</v>
      </c>
      <c r="B28" s="62">
        <v>11</v>
      </c>
      <c r="C28" s="52" t="s">
        <v>78</v>
      </c>
      <c r="D28" s="49"/>
      <c r="E28" s="26" t="s">
        <v>3</v>
      </c>
      <c r="F28" s="58" t="s">
        <v>76</v>
      </c>
      <c r="G28" s="50"/>
      <c r="H28" s="17" t="s">
        <v>64</v>
      </c>
      <c r="I28" s="53" t="s">
        <v>87</v>
      </c>
      <c r="J28" s="53" t="s">
        <v>83</v>
      </c>
      <c r="K28" s="53" t="s">
        <v>83</v>
      </c>
      <c r="L28" s="53" t="s">
        <v>90</v>
      </c>
      <c r="M28" s="53" t="s">
        <v>83</v>
      </c>
      <c r="N28" s="53" t="s">
        <v>84</v>
      </c>
      <c r="O28" s="53" t="s">
        <v>83</v>
      </c>
      <c r="P28" s="53" t="s">
        <v>83</v>
      </c>
      <c r="Q28" s="53" t="s">
        <v>85</v>
      </c>
      <c r="R28" s="53" t="s">
        <v>86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64.5" hidden="1" x14ac:dyDescent="0.25">
      <c r="A29" s="45" t="s">
        <v>73</v>
      </c>
      <c r="B29" s="45" t="s">
        <v>73</v>
      </c>
      <c r="C29" s="46" t="s">
        <v>74</v>
      </c>
      <c r="D29" s="47"/>
      <c r="E29" s="34" t="s">
        <v>3</v>
      </c>
      <c r="F29" s="35" t="s">
        <v>1</v>
      </c>
      <c r="G29" s="46"/>
      <c r="H29" s="17" t="s">
        <v>64</v>
      </c>
      <c r="I29" s="48" t="s">
        <v>64</v>
      </c>
      <c r="J29" s="48"/>
      <c r="K29" s="48"/>
      <c r="L29" s="48"/>
      <c r="M29" s="59"/>
      <c r="N29" s="59"/>
      <c r="O29" s="59"/>
      <c r="P29" s="59"/>
      <c r="Q29" s="59"/>
      <c r="R29" s="59"/>
    </row>
  </sheetData>
  <autoFilter ref="A3:R29">
    <filterColumn colId="1">
      <filters>
        <filter val="3.2"/>
        <filter val="4"/>
        <filter val="5"/>
        <filter val="7"/>
      </filters>
    </filterColumn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5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2023-07-12T10:36:29Z</cp:lastPrinted>
  <dcterms:created xsi:type="dcterms:W3CDTF">2020-01-16T08:55:28Z</dcterms:created>
  <dcterms:modified xsi:type="dcterms:W3CDTF">2023-07-12T10:36:32Z</dcterms:modified>
</cp:coreProperties>
</file>